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09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<sst xmlns="http://schemas.openxmlformats.org/spreadsheetml/2006/main" count="71" uniqueCount="58">
  <si>
    <t>金额（人民币/元）</t>
  </si>
  <si>
    <t xml:space="preserve">      中国科技大学北京校友会招商银行账户</t>
  </si>
  <si>
    <t xml:space="preserve">      现金</t>
  </si>
  <si>
    <t>总结余:</t>
  </si>
  <si>
    <t>年度收入</t>
  </si>
  <si>
    <t xml:space="preserve">      利息</t>
  </si>
  <si>
    <t>总收入:</t>
  </si>
  <si>
    <t>小计</t>
  </si>
  <si>
    <t>总计</t>
  </si>
  <si>
    <t>占支出分项％</t>
  </si>
  <si>
    <t>占总支出％</t>
  </si>
  <si>
    <t>占总收入％</t>
  </si>
  <si>
    <t>项目支出</t>
  </si>
  <si>
    <t>招生专项基金项目</t>
  </si>
  <si>
    <t>新创讲席教授项目</t>
  </si>
  <si>
    <t>困学守望基金项目</t>
  </si>
  <si>
    <t>公益捐赠项目支出</t>
  </si>
  <si>
    <t>郭沫若奖学金项目</t>
  </si>
  <si>
    <t xml:space="preserve">      中国科技大学教育基金会</t>
  </si>
  <si>
    <t>占百分比%</t>
  </si>
  <si>
    <t>项    目（2009年度结余）</t>
  </si>
  <si>
    <t>上年度结余</t>
  </si>
  <si>
    <t>金额（人民币/元）</t>
  </si>
  <si>
    <t>项    目（收入）</t>
  </si>
  <si>
    <t xml:space="preserve">      捐款（*注1）</t>
  </si>
  <si>
    <t>年度支出</t>
  </si>
  <si>
    <t>成本支出</t>
  </si>
  <si>
    <t>占百分比％</t>
  </si>
  <si>
    <t>总支出:</t>
  </si>
  <si>
    <t>财务报告</t>
  </si>
  <si>
    <t>关于成本支出</t>
  </si>
  <si>
    <t>Financial Report</t>
  </si>
  <si>
    <t>2010年结余</t>
  </si>
  <si>
    <t>新增总结余(*注2)</t>
  </si>
  <si>
    <t>*注2：新增总结余为2010年总收入与2010年总支出的差额。</t>
  </si>
  <si>
    <r>
      <t>自2006年12月新创基金会创办至2010年底，运行经费（即成本支出+项目管理支出）均</t>
    </r>
    <r>
      <rPr>
        <b/>
        <sz val="11"/>
        <rFont val="宋体"/>
        <family val="0"/>
      </rPr>
      <t>由筹备委员会承担</t>
    </r>
    <r>
      <rPr>
        <sz val="11"/>
        <rFont val="宋体"/>
        <family val="0"/>
      </rPr>
      <t>；四年来办公室亦由其捐赠以压低成本。筹备委员会承诺，未来若干年内每年捐赠总额仍将超出成本支出，确保</t>
    </r>
    <r>
      <rPr>
        <b/>
        <sz val="11"/>
        <rFont val="宋体"/>
        <family val="0"/>
      </rPr>
      <t>一般校友捐赠全部用于支持科大</t>
    </r>
    <r>
      <rPr>
        <sz val="11"/>
        <rFont val="宋体"/>
        <family val="0"/>
      </rPr>
      <t>，不用于分担成本支出，子基金不收取管理费。</t>
    </r>
  </si>
  <si>
    <t>此财务摘要是以本机构截止到2010年12月31日的年度财务报表为基准。经由北京正则通会计师事务所审核之财务报表已存放在本机构秘书处，如期望调阅请与本机构秘书处联系。</t>
  </si>
  <si>
    <t>杨承宗教育基金</t>
  </si>
  <si>
    <t>信息发展基金</t>
  </si>
  <si>
    <t>四维动力奖学金</t>
  </si>
  <si>
    <t xml:space="preserve">iGEM资助基金    </t>
  </si>
  <si>
    <t>寸草心859奖教学金</t>
  </si>
  <si>
    <t>宁夏海原支教"基金</t>
  </si>
  <si>
    <t>定向公益校友活动</t>
  </si>
  <si>
    <t>项目管理支出</t>
  </si>
  <si>
    <t>新创讲席教授</t>
  </si>
  <si>
    <t>招生专项基金</t>
  </si>
  <si>
    <t>奖学金支出</t>
  </si>
  <si>
    <t>班级及救助基金支出</t>
  </si>
  <si>
    <t>爱心奖学金项目</t>
  </si>
  <si>
    <t>工资/保险支出</t>
  </si>
  <si>
    <t>行政支出</t>
  </si>
  <si>
    <t>管理支出</t>
  </si>
  <si>
    <t>差旅支出</t>
  </si>
  <si>
    <t>资产购置支出</t>
  </si>
  <si>
    <t>宣传推广支出</t>
  </si>
  <si>
    <t>网站系统支出</t>
  </si>
  <si>
    <t>*注1含海外捐款，例如2010年有十余个国家校友通过国际信用卡通道捐赠，即被结汇成人民币捐款。这些海外捐款被计入人民币捐赠。另有中国科大海外校友基金会（USTCAF）代新创基金会收集的海外捐款，在2010年未汇入中国境内结汇，暂不计入审计范围。</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</si>
</sst>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00_);[Red]\(&quot;¥&quot;#,##0.00\)"/>
    <numFmt numFmtId="185" formatCode="0.00_);[Red]\(0.00\)"/>
    <numFmt numFmtId="186" formatCode="0.00_ "/>
  </numFmts>
  <fonts count="51">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0"/>
      <name val="Times New Roman"/>
      <family val="1"/>
    </font>
    <font>
      <b/>
      <sz val="11"/>
      <name val="宋体"/>
      <family val="0"/>
    </font>
    <font>
      <sz val="14"/>
      <color indexed="10"/>
      <name val="黑体"/>
      <family val="0"/>
    </font>
    <font>
      <b/>
      <sz val="14"/>
      <name val="华文中宋"/>
      <family val="2"/>
    </font>
    <font>
      <b/>
      <sz val="9"/>
      <name val="华文中宋"/>
      <family val="2"/>
    </font>
    <font>
      <sz val="9"/>
      <color indexed="10"/>
      <name val="华文中宋"/>
      <family val="2"/>
    </font>
    <font>
      <sz val="11"/>
      <name val="华文中宋"/>
      <family val="2"/>
    </font>
    <font>
      <b/>
      <sz val="12"/>
      <name val="Times New Roman"/>
      <family val="1"/>
    </font>
    <font>
      <sz val="10"/>
      <color indexed="10"/>
      <name val="宋体"/>
      <family val="0"/>
    </font>
    <font>
      <u val="single"/>
      <sz val="12"/>
      <name val="宋体"/>
      <family val="0"/>
    </font>
    <font>
      <sz val="14"/>
      <name val="华文中宋"/>
      <family val="2"/>
    </font>
    <font>
      <sz val="14"/>
      <color indexed="10"/>
      <name val="华文中宋"/>
      <family val="2"/>
    </font>
    <font>
      <sz val="14"/>
      <name val="黑体"/>
      <family val="0"/>
    </font>
    <font>
      <sz val="9"/>
      <name val="华文中宋"/>
      <family val="2"/>
    </font>
    <font>
      <b/>
      <sz val="8"/>
      <name val="华文仿宋"/>
      <family val="2"/>
    </font>
    <font>
      <b/>
      <sz val="8"/>
      <color indexed="10"/>
      <name val="宋体"/>
      <family val="0"/>
    </font>
    <font>
      <b/>
      <sz val="12"/>
      <color indexed="10"/>
      <name val="宋体"/>
      <family val="0"/>
    </font>
    <font>
      <sz val="12"/>
      <name val="Times New Roman"/>
      <family val="1"/>
    </font>
    <font>
      <sz val="12"/>
      <color indexed="10"/>
      <name val="宋体"/>
      <family val="0"/>
    </font>
    <font>
      <b/>
      <u val="single"/>
      <sz val="11"/>
      <name val="宋体"/>
      <family val="0"/>
    </font>
    <font>
      <b/>
      <u val="single"/>
      <sz val="12"/>
      <name val="Times New Roman"/>
      <family val="1"/>
    </font>
    <font>
      <sz val="10"/>
      <name val="宋体"/>
      <family val="0"/>
    </font>
    <font>
      <u val="single"/>
      <sz val="12"/>
      <name val="华文中宋"/>
      <family val="2"/>
    </font>
    <font>
      <sz val="11"/>
      <name val="宋体"/>
      <family val="0"/>
    </font>
    <font>
      <sz val="12"/>
      <color indexed="9"/>
      <name val="宋体"/>
      <family val="0"/>
    </font>
    <font>
      <b/>
      <sz val="14"/>
      <color indexed="53"/>
      <name val="华文中宋"/>
      <family val="2"/>
    </font>
    <font>
      <sz val="14"/>
      <color indexed="9"/>
      <name val="华文中宋"/>
      <family val="2"/>
    </font>
    <font>
      <sz val="12"/>
      <color indexed="9"/>
      <name val="华文中宋"/>
      <family val="2"/>
    </font>
    <font>
      <sz val="12"/>
      <color indexed="9"/>
      <name val="Times New Roman"/>
      <family val="1"/>
    </font>
    <font>
      <b/>
      <sz val="22"/>
      <color indexed="53"/>
      <name val="华文中宋"/>
      <family val="2"/>
    </font>
    <font>
      <b/>
      <sz val="20"/>
      <color indexed="60"/>
      <name val="SimSun-ExtB"/>
      <family val="3"/>
    </font>
    <font>
      <u val="single"/>
      <sz val="14"/>
      <color indexed="9"/>
      <name val="华文中宋"/>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0"/>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94">
    <xf numFmtId="0" fontId="0" fillId="0" borderId="0" xfId="0" applyAlignment="1">
      <alignment vertical="center"/>
    </xf>
    <xf numFmtId="0" fontId="19" fillId="0" borderId="0" xfId="0" applyFont="1" applyAlignment="1">
      <alignment vertical="center"/>
    </xf>
    <xf numFmtId="0" fontId="21" fillId="0" borderId="0" xfId="0" applyFont="1" applyAlignment="1">
      <alignment horizontal="center" vertical="center"/>
    </xf>
    <xf numFmtId="0" fontId="24" fillId="0" borderId="0" xfId="0" applyFont="1" applyAlignment="1">
      <alignment horizontal="center" vertical="center"/>
    </xf>
    <xf numFmtId="0" fontId="27"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19" fillId="0" borderId="0" xfId="0" applyFont="1" applyFill="1" applyBorder="1" applyAlignment="1">
      <alignment vertical="center"/>
    </xf>
    <xf numFmtId="0" fontId="31" fillId="0" borderId="0" xfId="0" applyFont="1" applyAlignment="1">
      <alignment vertical="center"/>
    </xf>
    <xf numFmtId="0" fontId="32" fillId="0" borderId="0" xfId="0" applyFont="1" applyAlignment="1">
      <alignment horizontal="center" vertical="center"/>
    </xf>
    <xf numFmtId="0" fontId="23" fillId="0" borderId="0" xfId="0" applyFont="1" applyAlignment="1">
      <alignment horizontal="center" vertical="center"/>
    </xf>
    <xf numFmtId="0" fontId="22" fillId="0" borderId="0" xfId="0" applyFont="1" applyAlignment="1">
      <alignment vertical="center"/>
    </xf>
    <xf numFmtId="184" fontId="34" fillId="0" borderId="0" xfId="0" applyNumberFormat="1" applyFont="1" applyFill="1" applyBorder="1" applyAlignment="1">
      <alignment horizontal="right" vertical="center"/>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6" fillId="0" borderId="0" xfId="0" applyFont="1" applyAlignment="1">
      <alignment vertical="center"/>
    </xf>
    <xf numFmtId="0" fontId="29" fillId="0" borderId="0" xfId="0" applyFont="1" applyAlignment="1">
      <alignment vertical="center" wrapText="1"/>
    </xf>
    <xf numFmtId="0" fontId="28" fillId="0" borderId="0" xfId="0" applyFont="1" applyFill="1" applyBorder="1" applyAlignment="1">
      <alignment vertical="center"/>
    </xf>
    <xf numFmtId="185" fontId="28" fillId="0" borderId="0" xfId="0" applyNumberFormat="1" applyFont="1" applyFill="1" applyBorder="1" applyAlignment="1">
      <alignment vertical="center"/>
    </xf>
    <xf numFmtId="178" fontId="0" fillId="0" borderId="0" xfId="0" applyNumberFormat="1" applyAlignment="1">
      <alignment vertical="center"/>
    </xf>
    <xf numFmtId="184" fontId="0" fillId="0" borderId="0" xfId="0" applyNumberFormat="1" applyAlignment="1">
      <alignment vertical="center"/>
    </xf>
    <xf numFmtId="184" fontId="36" fillId="0" borderId="0" xfId="0" applyNumberFormat="1" applyFont="1" applyAlignment="1">
      <alignment vertical="center"/>
    </xf>
    <xf numFmtId="184" fontId="23" fillId="0" borderId="0" xfId="0" applyNumberFormat="1" applyFont="1" applyAlignment="1">
      <alignment horizontal="center" vertical="center"/>
    </xf>
    <xf numFmtId="0" fontId="29" fillId="0" borderId="0" xfId="0" applyFont="1" applyFill="1" applyAlignment="1">
      <alignment vertical="center"/>
    </xf>
    <xf numFmtId="0" fontId="33" fillId="0" borderId="0" xfId="0" applyFont="1" applyBorder="1" applyAlignment="1">
      <alignment vertical="center"/>
    </xf>
    <xf numFmtId="0" fontId="0" fillId="0" borderId="0" xfId="0" applyFill="1" applyAlignment="1">
      <alignment vertical="center"/>
    </xf>
    <xf numFmtId="0" fontId="29" fillId="0" borderId="0" xfId="0" applyFont="1" applyFill="1" applyBorder="1" applyAlignment="1">
      <alignment horizontal="right" vertical="center"/>
    </xf>
    <xf numFmtId="0" fontId="0" fillId="0" borderId="0" xfId="0" applyFont="1" applyFill="1" applyBorder="1" applyAlignment="1">
      <alignment vertical="center"/>
    </xf>
    <xf numFmtId="184" fontId="41" fillId="0" borderId="0" xfId="0" applyNumberFormat="1" applyFont="1" applyFill="1" applyBorder="1" applyAlignment="1">
      <alignment vertical="center"/>
    </xf>
    <xf numFmtId="185" fontId="41" fillId="0" borderId="0" xfId="0" applyNumberFormat="1" applyFont="1" applyFill="1" applyBorder="1" applyAlignment="1">
      <alignment vertical="center"/>
    </xf>
    <xf numFmtId="0" fontId="25" fillId="7" borderId="10" xfId="0" applyFont="1" applyFill="1" applyBorder="1" applyAlignment="1">
      <alignment vertical="center"/>
    </xf>
    <xf numFmtId="0" fontId="25" fillId="0" borderId="11" xfId="0" applyFont="1" applyFill="1" applyBorder="1" applyAlignment="1">
      <alignment vertical="center"/>
    </xf>
    <xf numFmtId="0" fontId="0" fillId="0" borderId="12" xfId="0" applyFill="1" applyBorder="1" applyAlignment="1">
      <alignment vertical="center"/>
    </xf>
    <xf numFmtId="184" fontId="38" fillId="0" borderId="10" xfId="0" applyNumberFormat="1" applyFont="1" applyFill="1" applyBorder="1" applyAlignment="1">
      <alignment vertical="center"/>
    </xf>
    <xf numFmtId="185" fontId="39" fillId="0" borderId="10" xfId="0" applyNumberFormat="1" applyFont="1" applyFill="1" applyBorder="1" applyAlignment="1">
      <alignment vertical="center"/>
    </xf>
    <xf numFmtId="185" fontId="39" fillId="0" borderId="12" xfId="0" applyNumberFormat="1" applyFont="1" applyFill="1" applyBorder="1" applyAlignment="1">
      <alignment vertical="center"/>
    </xf>
    <xf numFmtId="178" fontId="45" fillId="24" borderId="10" xfId="0" applyNumberFormat="1" applyFont="1" applyFill="1" applyBorder="1" applyAlignment="1">
      <alignment horizontal="right" vertical="center"/>
    </xf>
    <xf numFmtId="185" fontId="47" fillId="24" borderId="10" xfId="0" applyNumberFormat="1" applyFont="1" applyFill="1" applyBorder="1" applyAlignment="1">
      <alignment vertical="center"/>
    </xf>
    <xf numFmtId="0" fontId="37" fillId="0" borderId="0" xfId="0" applyFont="1" applyBorder="1" applyAlignment="1">
      <alignment vertical="center" wrapText="1"/>
    </xf>
    <xf numFmtId="178" fontId="22" fillId="11" borderId="10" xfId="0" applyNumberFormat="1" applyFont="1" applyFill="1" applyBorder="1" applyAlignment="1">
      <alignment vertical="center"/>
    </xf>
    <xf numFmtId="40" fontId="40" fillId="7" borderId="10" xfId="0" applyNumberFormat="1" applyFont="1" applyFill="1" applyBorder="1" applyAlignment="1">
      <alignment vertical="center"/>
    </xf>
    <xf numFmtId="39" fontId="25" fillId="7" borderId="10" xfId="0" applyNumberFormat="1" applyFont="1" applyFill="1" applyBorder="1" applyAlignment="1">
      <alignment vertical="center"/>
    </xf>
    <xf numFmtId="39" fontId="40" fillId="7" borderId="10" xfId="0" applyNumberFormat="1" applyFont="1" applyFill="1" applyBorder="1" applyAlignment="1">
      <alignment vertical="center"/>
    </xf>
    <xf numFmtId="39" fontId="22" fillId="11" borderId="10" xfId="0" applyNumberFormat="1" applyFont="1" applyFill="1" applyBorder="1" applyAlignment="1">
      <alignment vertical="center"/>
    </xf>
    <xf numFmtId="0" fontId="45" fillId="24" borderId="13" xfId="0" applyFont="1" applyFill="1" applyBorder="1" applyAlignment="1">
      <alignment horizontal="left" vertical="center"/>
    </xf>
    <xf numFmtId="0" fontId="43" fillId="24" borderId="14" xfId="0" applyFont="1" applyFill="1" applyBorder="1" applyAlignment="1">
      <alignment horizontal="left" vertical="center"/>
    </xf>
    <xf numFmtId="184" fontId="46" fillId="24" borderId="13" xfId="0" applyNumberFormat="1" applyFont="1" applyFill="1" applyBorder="1" applyAlignment="1">
      <alignment vertical="center"/>
    </xf>
    <xf numFmtId="0" fontId="43" fillId="24" borderId="15" xfId="0" applyFont="1" applyFill="1" applyBorder="1" applyAlignment="1">
      <alignment vertical="center"/>
    </xf>
    <xf numFmtId="185" fontId="46" fillId="24" borderId="13" xfId="0" applyNumberFormat="1" applyFont="1" applyFill="1" applyBorder="1" applyAlignment="1">
      <alignment vertical="center"/>
    </xf>
    <xf numFmtId="185" fontId="46" fillId="24" borderId="14" xfId="0" applyNumberFormat="1" applyFont="1" applyFill="1" applyBorder="1" applyAlignment="1">
      <alignment vertical="center"/>
    </xf>
    <xf numFmtId="10" fontId="22" fillId="11" borderId="10" xfId="0" applyNumberFormat="1" applyFont="1" applyFill="1" applyBorder="1" applyAlignment="1">
      <alignment horizontal="center" vertical="center"/>
    </xf>
    <xf numFmtId="39" fontId="22" fillId="11" borderId="10" xfId="0" applyNumberFormat="1" applyFont="1" applyFill="1" applyBorder="1" applyAlignment="1">
      <alignment horizontal="right" vertical="center"/>
    </xf>
    <xf numFmtId="39" fontId="50" fillId="24" borderId="10" xfId="0" applyNumberFormat="1" applyFont="1" applyFill="1" applyBorder="1" applyAlignment="1">
      <alignment vertical="center"/>
    </xf>
    <xf numFmtId="0" fontId="22" fillId="11" borderId="10" xfId="0" applyFont="1" applyFill="1" applyBorder="1" applyAlignment="1">
      <alignment horizontal="right" vertical="center"/>
    </xf>
    <xf numFmtId="0" fontId="0" fillId="11" borderId="10" xfId="0" applyFont="1" applyFill="1" applyBorder="1" applyAlignment="1">
      <alignment vertical="center"/>
    </xf>
    <xf numFmtId="0" fontId="31" fillId="7" borderId="10" xfId="0" applyFont="1" applyFill="1" applyBorder="1" applyAlignment="1">
      <alignment horizontal="center" vertical="center"/>
    </xf>
    <xf numFmtId="0" fontId="48" fillId="0" borderId="0" xfId="0" applyFont="1" applyFill="1" applyBorder="1" applyAlignment="1">
      <alignment horizontal="left" vertical="center"/>
    </xf>
    <xf numFmtId="0" fontId="49" fillId="0" borderId="0" xfId="0" applyFont="1" applyAlignment="1">
      <alignment horizontal="left" vertical="center"/>
    </xf>
    <xf numFmtId="0" fontId="0" fillId="0" borderId="0" xfId="0" applyFont="1" applyAlignment="1">
      <alignment horizontal="left" vertical="center"/>
    </xf>
    <xf numFmtId="0" fontId="42" fillId="0" borderId="16"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44" fillId="0" borderId="17" xfId="0" applyFont="1" applyFill="1" applyBorder="1" applyAlignment="1">
      <alignment horizontal="left" vertical="center"/>
    </xf>
    <xf numFmtId="0" fontId="42" fillId="0" borderId="0" xfId="0" applyFont="1" applyAlignment="1">
      <alignment horizontal="left" vertical="center" wrapText="1"/>
    </xf>
    <xf numFmtId="0" fontId="44" fillId="0" borderId="0" xfId="0" applyFont="1" applyFill="1" applyBorder="1" applyAlignment="1">
      <alignment horizontal="left" vertical="center"/>
    </xf>
    <xf numFmtId="0" fontId="42" fillId="0" borderId="0" xfId="0" applyFont="1" applyFill="1" applyBorder="1" applyAlignment="1">
      <alignment horizontal="center" vertical="center" wrapText="1"/>
    </xf>
    <xf numFmtId="0" fontId="0" fillId="0" borderId="0" xfId="0" applyAlignment="1">
      <alignment horizontal="center" vertical="center"/>
    </xf>
    <xf numFmtId="0" fontId="0" fillId="7" borderId="10" xfId="0" applyFont="1" applyFill="1" applyBorder="1" applyAlignment="1">
      <alignment horizontal="center" vertical="center"/>
    </xf>
    <xf numFmtId="0" fontId="31" fillId="21" borderId="10" xfId="0" applyFont="1" applyFill="1" applyBorder="1" applyAlignment="1">
      <alignment horizontal="center" vertical="center"/>
    </xf>
    <xf numFmtId="0" fontId="0" fillId="21" borderId="10" xfId="0" applyFont="1" applyFill="1" applyBorder="1" applyAlignment="1">
      <alignment horizontal="center" vertical="center"/>
    </xf>
    <xf numFmtId="0" fontId="31" fillId="21" borderId="11" xfId="0" applyFont="1" applyFill="1" applyBorder="1" applyAlignment="1">
      <alignment horizontal="center" vertical="center"/>
    </xf>
    <xf numFmtId="0" fontId="31" fillId="21" borderId="12" xfId="0" applyFont="1" applyFill="1" applyBorder="1" applyAlignment="1">
      <alignment horizontal="center" vertical="center"/>
    </xf>
    <xf numFmtId="0" fontId="25" fillId="22" borderId="11" xfId="0" applyFont="1" applyFill="1" applyBorder="1" applyAlignment="1">
      <alignment horizontal="left" vertical="center"/>
    </xf>
    <xf numFmtId="0" fontId="25" fillId="22" borderId="12" xfId="0" applyFont="1" applyFill="1" applyBorder="1" applyAlignment="1">
      <alignment horizontal="left" vertical="center"/>
    </xf>
    <xf numFmtId="39" fontId="40" fillId="22" borderId="11" xfId="0" applyNumberFormat="1" applyFont="1" applyFill="1" applyBorder="1" applyAlignment="1">
      <alignment vertical="center"/>
    </xf>
    <xf numFmtId="39" fontId="40" fillId="22" borderId="12" xfId="0" applyNumberFormat="1" applyFont="1" applyFill="1" applyBorder="1" applyAlignment="1">
      <alignment vertical="center"/>
    </xf>
    <xf numFmtId="185" fontId="0" fillId="22" borderId="11" xfId="0" applyNumberFormat="1" applyFont="1" applyFill="1" applyBorder="1" applyAlignment="1">
      <alignment vertical="center"/>
    </xf>
    <xf numFmtId="185" fontId="0" fillId="22" borderId="12" xfId="0" applyNumberFormat="1" applyFont="1" applyFill="1" applyBorder="1" applyAlignment="1">
      <alignment vertical="center"/>
    </xf>
    <xf numFmtId="4" fontId="23" fillId="21" borderId="10" xfId="0" applyNumberFormat="1" applyFont="1" applyFill="1" applyBorder="1" applyAlignment="1">
      <alignment horizontal="center" vertical="center"/>
    </xf>
    <xf numFmtId="0" fontId="25" fillId="22" borderId="10" xfId="0" applyFont="1" applyFill="1" applyBorder="1" applyAlignment="1">
      <alignment vertical="center"/>
    </xf>
    <xf numFmtId="40" fontId="40" fillId="22" borderId="10" xfId="0" applyNumberFormat="1" applyFont="1" applyFill="1" applyBorder="1" applyAlignment="1">
      <alignment vertical="center"/>
    </xf>
    <xf numFmtId="40" fontId="40" fillId="25" borderId="10" xfId="0" applyNumberFormat="1" applyFont="1" applyFill="1" applyBorder="1" applyAlignment="1">
      <alignment vertical="center"/>
    </xf>
    <xf numFmtId="183" fontId="26" fillId="25" borderId="10" xfId="0" applyNumberFormat="1" applyFont="1" applyFill="1" applyBorder="1" applyAlignment="1">
      <alignment vertical="center"/>
    </xf>
    <xf numFmtId="185" fontId="26" fillId="25" borderId="10" xfId="0" applyNumberFormat="1" applyFont="1" applyFill="1" applyBorder="1" applyAlignment="1">
      <alignment vertical="center"/>
    </xf>
    <xf numFmtId="0" fontId="32" fillId="25" borderId="10" xfId="0" applyFont="1" applyFill="1" applyBorder="1" applyAlignment="1">
      <alignment horizontal="right" vertical="center"/>
    </xf>
    <xf numFmtId="0" fontId="25" fillId="16" borderId="10" xfId="0" applyFont="1" applyFill="1" applyBorder="1" applyAlignment="1">
      <alignment vertical="center"/>
    </xf>
    <xf numFmtId="0" fontId="0" fillId="16" borderId="10" xfId="0" applyFill="1" applyBorder="1" applyAlignment="1">
      <alignment vertical="center"/>
    </xf>
    <xf numFmtId="39" fontId="20" fillId="16" borderId="10" xfId="0" applyNumberFormat="1" applyFont="1" applyFill="1" applyBorder="1" applyAlignment="1">
      <alignment vertical="center"/>
    </xf>
    <xf numFmtId="185" fontId="26" fillId="16" borderId="10" xfId="0" applyNumberFormat="1" applyFont="1" applyFill="1" applyBorder="1" applyAlignment="1">
      <alignment vertical="center"/>
    </xf>
    <xf numFmtId="184" fontId="38" fillId="16" borderId="10" xfId="0" applyNumberFormat="1" applyFont="1" applyFill="1" applyBorder="1" applyAlignment="1">
      <alignment vertical="center"/>
    </xf>
    <xf numFmtId="185" fontId="39" fillId="16" borderId="10" xfId="0" applyNumberFormat="1" applyFont="1" applyFill="1" applyBorder="1" applyAlignment="1">
      <alignment vertical="center"/>
    </xf>
    <xf numFmtId="39" fontId="40" fillId="25" borderId="10" xfId="0" applyNumberFormat="1" applyFont="1" applyFill="1" applyBorder="1" applyAlignment="1">
      <alignment vertical="center"/>
    </xf>
    <xf numFmtId="39" fontId="26" fillId="25" borderId="10" xfId="0" applyNumberFormat="1" applyFont="1" applyFill="1" applyBorder="1" applyAlignment="1">
      <alignment vertical="center"/>
    </xf>
    <xf numFmtId="39" fontId="26" fillId="25" borderId="10" xfId="0" applyNumberFormat="1" applyFont="1" applyFill="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4"/>
  <sheetViews>
    <sheetView tabSelected="1" zoomScalePageLayoutView="0" workbookViewId="0" topLeftCell="A5">
      <selection activeCell="G36" sqref="G36"/>
    </sheetView>
  </sheetViews>
  <sheetFormatPr defaultColWidth="9.00390625" defaultRowHeight="14.25"/>
  <cols>
    <col min="1" max="1" width="19.625" style="0" customWidth="1"/>
    <col min="2" max="2" width="16.625" style="0" customWidth="1"/>
    <col min="3" max="3" width="20.00390625" style="0" customWidth="1"/>
    <col min="4" max="4" width="13.375" style="0" bestFit="1" customWidth="1"/>
    <col min="5" max="5" width="9.25390625" style="0" customWidth="1"/>
    <col min="6" max="6" width="9.125" style="0" customWidth="1"/>
    <col min="8" max="8" width="11.25390625" style="0" bestFit="1" customWidth="1"/>
    <col min="10" max="10" width="22.125" style="0" bestFit="1" customWidth="1"/>
    <col min="11" max="11" width="11.50390625" style="0" customWidth="1"/>
  </cols>
  <sheetData>
    <row r="1" spans="1:6" ht="25.5">
      <c r="A1" s="58" t="s">
        <v>31</v>
      </c>
      <c r="B1" s="58"/>
      <c r="C1" s="58"/>
      <c r="D1" s="58"/>
      <c r="E1" s="58"/>
      <c r="F1" s="58"/>
    </row>
    <row r="2" spans="1:6" ht="27.75" customHeight="1">
      <c r="A2" s="57" t="s">
        <v>29</v>
      </c>
      <c r="B2" s="57"/>
      <c r="C2" s="57"/>
      <c r="D2" s="57"/>
      <c r="E2" s="57"/>
      <c r="F2" s="57"/>
    </row>
    <row r="3" spans="1:6" ht="34.5" customHeight="1">
      <c r="A3" s="63" t="s">
        <v>36</v>
      </c>
      <c r="B3" s="63"/>
      <c r="C3" s="63"/>
      <c r="D3" s="63"/>
      <c r="E3" s="63"/>
      <c r="F3" s="63"/>
    </row>
    <row r="4" spans="1:6" ht="21" customHeight="1">
      <c r="A4" s="64" t="s">
        <v>30</v>
      </c>
      <c r="B4" s="64"/>
      <c r="C4" s="64"/>
      <c r="D4" s="64"/>
      <c r="E4" s="64"/>
      <c r="F4" s="64"/>
    </row>
    <row r="5" spans="1:6" ht="46.5" customHeight="1">
      <c r="A5" s="63" t="s">
        <v>35</v>
      </c>
      <c r="B5" s="63"/>
      <c r="C5" s="63"/>
      <c r="D5" s="63"/>
      <c r="E5" s="63"/>
      <c r="F5" s="63"/>
    </row>
    <row r="6" spans="1:6" ht="18" customHeight="1">
      <c r="A6" s="66"/>
      <c r="B6" s="66"/>
      <c r="C6" s="66"/>
      <c r="D6" s="66"/>
      <c r="E6" s="66"/>
      <c r="F6" s="66"/>
    </row>
    <row r="7" spans="1:6" s="26" customFormat="1" ht="18">
      <c r="A7" s="64" t="s">
        <v>21</v>
      </c>
      <c r="B7" s="64"/>
      <c r="C7" s="64"/>
      <c r="D7" s="64"/>
      <c r="E7" s="64"/>
      <c r="F7" s="64"/>
    </row>
    <row r="8" spans="1:10" ht="19.5" customHeight="1">
      <c r="A8" s="68" t="s">
        <v>20</v>
      </c>
      <c r="B8" s="69"/>
      <c r="C8" s="68" t="s">
        <v>0</v>
      </c>
      <c r="D8" s="68"/>
      <c r="E8" s="70" t="s">
        <v>19</v>
      </c>
      <c r="F8" s="71"/>
      <c r="G8" s="2"/>
      <c r="J8" s="26"/>
    </row>
    <row r="9" spans="1:7" ht="17.25" customHeight="1">
      <c r="A9" s="72" t="s">
        <v>18</v>
      </c>
      <c r="B9" s="73"/>
      <c r="C9" s="74">
        <v>994803.54</v>
      </c>
      <c r="D9" s="75"/>
      <c r="E9" s="76">
        <f>(C9/C12)*100</f>
        <v>48.82193190769317</v>
      </c>
      <c r="F9" s="77"/>
      <c r="G9" s="4"/>
    </row>
    <row r="10" spans="1:7" ht="17.25" customHeight="1">
      <c r="A10" s="72" t="s">
        <v>1</v>
      </c>
      <c r="B10" s="73"/>
      <c r="C10" s="74">
        <v>1040174.74</v>
      </c>
      <c r="D10" s="75"/>
      <c r="E10" s="76">
        <f>(C10/C12)*100</f>
        <v>51.048612400778595</v>
      </c>
      <c r="F10" s="77"/>
      <c r="G10" s="4"/>
    </row>
    <row r="11" spans="1:7" ht="17.25" customHeight="1">
      <c r="A11" s="72" t="s">
        <v>2</v>
      </c>
      <c r="B11" s="73"/>
      <c r="C11" s="74">
        <v>2637.81</v>
      </c>
      <c r="D11" s="75"/>
      <c r="E11" s="76">
        <f>(C11/C12)*100</f>
        <v>0.12945569152823092</v>
      </c>
      <c r="F11" s="77"/>
      <c r="G11" s="1"/>
    </row>
    <row r="12" spans="1:7" ht="20.25" customHeight="1" thickBot="1">
      <c r="A12" s="45" t="s">
        <v>3</v>
      </c>
      <c r="B12" s="46"/>
      <c r="C12" s="47">
        <f>SUM(C9:D11)</f>
        <v>2037616.09</v>
      </c>
      <c r="D12" s="48"/>
      <c r="E12" s="49">
        <f>SUM(E9:F11)</f>
        <v>100</v>
      </c>
      <c r="F12" s="50"/>
      <c r="G12" s="5"/>
    </row>
    <row r="13" spans="1:7" ht="12" customHeight="1">
      <c r="A13" s="27"/>
      <c r="B13" s="28"/>
      <c r="C13" s="29"/>
      <c r="D13" s="18"/>
      <c r="E13" s="30"/>
      <c r="F13" s="19"/>
      <c r="G13" s="5"/>
    </row>
    <row r="14" spans="1:10" ht="18">
      <c r="A14" s="64" t="s">
        <v>4</v>
      </c>
      <c r="B14" s="64"/>
      <c r="C14" s="64"/>
      <c r="D14" s="64"/>
      <c r="E14" s="64"/>
      <c r="F14" s="64"/>
      <c r="G14" s="7"/>
      <c r="J14" s="21"/>
    </row>
    <row r="15" spans="1:7" ht="19.5" customHeight="1">
      <c r="A15" s="68" t="s">
        <v>23</v>
      </c>
      <c r="B15" s="69"/>
      <c r="C15" s="68" t="s">
        <v>0</v>
      </c>
      <c r="D15" s="68"/>
      <c r="E15" s="68" t="s">
        <v>19</v>
      </c>
      <c r="F15" s="69"/>
      <c r="G15" s="8"/>
    </row>
    <row r="16" spans="1:7" ht="3.75" customHeight="1" hidden="1">
      <c r="A16" s="56"/>
      <c r="B16" s="67"/>
      <c r="C16" s="56"/>
      <c r="D16" s="56"/>
      <c r="E16" s="56"/>
      <c r="F16" s="67"/>
      <c r="G16" s="9"/>
    </row>
    <row r="17" spans="1:11" ht="17.25" customHeight="1">
      <c r="A17" s="72" t="s">
        <v>24</v>
      </c>
      <c r="B17" s="73"/>
      <c r="C17" s="74">
        <f>1552958.38+1422099.05+1000000</f>
        <v>3975057.4299999997</v>
      </c>
      <c r="D17" s="75"/>
      <c r="E17" s="76">
        <f>(C17/C19)*100</f>
        <v>99.83131689585768</v>
      </c>
      <c r="F17" s="77"/>
      <c r="G17" s="1"/>
      <c r="H17" s="1"/>
      <c r="I17" s="1"/>
      <c r="J17" s="1"/>
      <c r="K17" s="1"/>
    </row>
    <row r="18" spans="1:11" ht="17.25" customHeight="1">
      <c r="A18" s="72" t="s">
        <v>5</v>
      </c>
      <c r="B18" s="73"/>
      <c r="C18" s="74">
        <f>2855.45+1282.5+1923.75+654.88</f>
        <v>6716.58</v>
      </c>
      <c r="D18" s="75"/>
      <c r="E18" s="76">
        <f>(C18/C19)*100</f>
        <v>0.16868310414231671</v>
      </c>
      <c r="F18" s="77"/>
      <c r="G18" s="1"/>
      <c r="H18" s="1"/>
      <c r="I18" s="1"/>
      <c r="J18" s="1"/>
      <c r="K18" s="1"/>
    </row>
    <row r="19" spans="1:11" ht="20.25" customHeight="1" thickBot="1">
      <c r="A19" s="45" t="s">
        <v>6</v>
      </c>
      <c r="B19" s="46"/>
      <c r="C19" s="47">
        <f>SUM(C17:D18)</f>
        <v>3981774.01</v>
      </c>
      <c r="D19" s="48"/>
      <c r="E19" s="49">
        <f>SUM(E17:F18)</f>
        <v>100</v>
      </c>
      <c r="F19" s="50"/>
      <c r="G19" s="5"/>
      <c r="H19" s="11"/>
      <c r="I19" s="11"/>
      <c r="J19" s="11"/>
      <c r="K19" s="11"/>
    </row>
    <row r="20" spans="1:11" ht="48" customHeight="1">
      <c r="A20" s="60" t="s">
        <v>57</v>
      </c>
      <c r="B20" s="61"/>
      <c r="C20" s="61"/>
      <c r="D20" s="61"/>
      <c r="E20" s="61"/>
      <c r="F20" s="61"/>
      <c r="G20" s="24"/>
      <c r="H20" s="11"/>
      <c r="I20" s="11"/>
      <c r="J20" s="11"/>
      <c r="K20" s="11"/>
    </row>
    <row r="21" spans="1:11" ht="12" customHeight="1">
      <c r="A21" s="65"/>
      <c r="B21" s="65"/>
      <c r="C21" s="65"/>
      <c r="D21" s="65"/>
      <c r="E21" s="65"/>
      <c r="F21" s="65"/>
      <c r="G21" s="24"/>
      <c r="H21" s="11"/>
      <c r="I21" s="11"/>
      <c r="J21" s="11"/>
      <c r="K21" s="11"/>
    </row>
    <row r="22" spans="1:11" ht="24" customHeight="1">
      <c r="A22" s="62" t="s">
        <v>25</v>
      </c>
      <c r="B22" s="62"/>
      <c r="C22" s="62"/>
      <c r="D22" s="62"/>
      <c r="E22" s="62"/>
      <c r="F22" s="62"/>
      <c r="G22" s="6"/>
      <c r="H22" s="11"/>
      <c r="I22" s="11"/>
      <c r="J22" s="11"/>
      <c r="K22" s="11"/>
    </row>
    <row r="23" spans="1:11" ht="19.5" customHeight="1">
      <c r="A23" s="68" t="s">
        <v>26</v>
      </c>
      <c r="B23" s="68" t="s">
        <v>22</v>
      </c>
      <c r="C23" s="68"/>
      <c r="D23" s="68" t="s">
        <v>27</v>
      </c>
      <c r="E23" s="68"/>
      <c r="F23" s="68"/>
      <c r="G23" s="3"/>
      <c r="H23" s="10"/>
      <c r="I23" s="10"/>
      <c r="J23" s="10"/>
      <c r="K23" s="10"/>
    </row>
    <row r="24" spans="1:11" ht="14.25" customHeight="1">
      <c r="A24" s="68"/>
      <c r="B24" s="78" t="s">
        <v>7</v>
      </c>
      <c r="C24" s="78" t="s">
        <v>8</v>
      </c>
      <c r="D24" s="78" t="s">
        <v>9</v>
      </c>
      <c r="E24" s="78" t="s">
        <v>10</v>
      </c>
      <c r="F24" s="78" t="s">
        <v>11</v>
      </c>
      <c r="G24" s="9"/>
      <c r="H24" s="10"/>
      <c r="I24" s="10"/>
      <c r="J24" s="23"/>
      <c r="K24" s="10"/>
    </row>
    <row r="25" spans="1:11" ht="17.25" customHeight="1">
      <c r="A25" s="79" t="s">
        <v>50</v>
      </c>
      <c r="B25" s="79"/>
      <c r="C25" s="80">
        <v>267350.53</v>
      </c>
      <c r="D25" s="80">
        <f>(C25/C32)*100</f>
        <v>62.96992375390163</v>
      </c>
      <c r="E25" s="80">
        <v>8.78</v>
      </c>
      <c r="F25" s="80">
        <f>(C25/C19)*100</f>
        <v>6.714357201804129</v>
      </c>
      <c r="G25" s="3"/>
      <c r="H25" s="10"/>
      <c r="I25" s="10"/>
      <c r="J25" s="10"/>
      <c r="K25" s="12"/>
    </row>
    <row r="26" spans="1:11" ht="17.25" customHeight="1">
      <c r="A26" s="79" t="s">
        <v>51</v>
      </c>
      <c r="B26" s="79"/>
      <c r="C26" s="80">
        <f>SUM(B27:B29)</f>
        <v>87356.28</v>
      </c>
      <c r="D26" s="80">
        <f>(C26/C32)*100</f>
        <v>20.575303482751583</v>
      </c>
      <c r="E26" s="80">
        <f>(C26/B59)*100</f>
        <v>2.870533382174349</v>
      </c>
      <c r="F26" s="80">
        <f>(C26/C19)*100</f>
        <v>2.1939035158853732</v>
      </c>
      <c r="G26" s="9"/>
      <c r="H26" s="10"/>
      <c r="I26" s="10"/>
      <c r="J26" s="23"/>
      <c r="K26" s="12"/>
    </row>
    <row r="27" spans="1:11" ht="15" customHeight="1">
      <c r="A27" s="84" t="s">
        <v>52</v>
      </c>
      <c r="B27" s="81">
        <v>72888.28</v>
      </c>
      <c r="C27" s="82"/>
      <c r="D27" s="83"/>
      <c r="E27" s="83"/>
      <c r="F27" s="83"/>
      <c r="G27" s="9"/>
      <c r="H27" s="10"/>
      <c r="I27" s="10"/>
      <c r="J27" s="10"/>
      <c r="K27" s="12"/>
    </row>
    <row r="28" spans="1:11" ht="15" customHeight="1">
      <c r="A28" s="84" t="s">
        <v>53</v>
      </c>
      <c r="B28" s="81">
        <v>12510</v>
      </c>
      <c r="C28" s="82"/>
      <c r="D28" s="83"/>
      <c r="E28" s="83"/>
      <c r="F28" s="83"/>
      <c r="G28" s="13"/>
      <c r="H28" s="14"/>
      <c r="I28" s="14"/>
      <c r="J28" s="14"/>
      <c r="K28" s="14"/>
    </row>
    <row r="29" spans="1:11" ht="15" customHeight="1">
      <c r="A29" s="84" t="s">
        <v>54</v>
      </c>
      <c r="B29" s="81">
        <v>1958</v>
      </c>
      <c r="C29" s="82"/>
      <c r="D29" s="83"/>
      <c r="E29" s="83"/>
      <c r="F29" s="83"/>
      <c r="G29" s="15"/>
      <c r="H29" s="14"/>
      <c r="I29" s="14"/>
      <c r="J29" s="14"/>
      <c r="K29" s="14"/>
    </row>
    <row r="30" spans="1:11" ht="17.25" customHeight="1">
      <c r="A30" s="79" t="s">
        <v>55</v>
      </c>
      <c r="B30" s="79"/>
      <c r="C30" s="80">
        <v>46116.8</v>
      </c>
      <c r="D30" s="80">
        <f>(C30/C32)*100</f>
        <v>10.862037115744378</v>
      </c>
      <c r="E30" s="80">
        <f>(C30/B59)*100</f>
        <v>1.5154012267813834</v>
      </c>
      <c r="F30" s="80">
        <f>(C30/C19)*100</f>
        <v>1.1581973232077027</v>
      </c>
      <c r="G30" s="14"/>
      <c r="H30" s="14"/>
      <c r="I30" s="14"/>
      <c r="J30" s="14"/>
      <c r="K30" s="14"/>
    </row>
    <row r="31" spans="1:9" ht="17.25" customHeight="1">
      <c r="A31" s="79" t="s">
        <v>56</v>
      </c>
      <c r="B31" s="79"/>
      <c r="C31" s="80">
        <v>23745</v>
      </c>
      <c r="D31" s="80">
        <f>(C31/C32)*100</f>
        <v>5.592735647602398</v>
      </c>
      <c r="E31" s="80">
        <f>(C31/B59)*100</f>
        <v>0.7802623367172906</v>
      </c>
      <c r="F31" s="80">
        <f>(C31/C19)*100</f>
        <v>0.5963422318887455</v>
      </c>
      <c r="G31" s="14"/>
      <c r="H31" s="14"/>
      <c r="I31" s="14"/>
    </row>
    <row r="32" spans="1:10" ht="11.25" customHeight="1">
      <c r="A32" s="85"/>
      <c r="B32" s="86"/>
      <c r="C32" s="89">
        <f>SUM(C25:C31)</f>
        <v>424568.61000000004</v>
      </c>
      <c r="D32" s="90">
        <v>100</v>
      </c>
      <c r="E32" s="90">
        <f>SUM(E25:E26,E30:E31)</f>
        <v>13.946196945673023</v>
      </c>
      <c r="F32" s="90">
        <f>SUM(F25:F26,F30:F31)</f>
        <v>10.662800272785947</v>
      </c>
      <c r="G32" s="14"/>
      <c r="H32" s="14"/>
      <c r="I32" s="14"/>
      <c r="J32" s="21"/>
    </row>
    <row r="33" spans="1:10" ht="17.25" customHeight="1">
      <c r="A33" s="32"/>
      <c r="B33" s="33"/>
      <c r="C33" s="34"/>
      <c r="D33" s="35"/>
      <c r="E33" s="36"/>
      <c r="F33" s="36"/>
      <c r="G33" s="14"/>
      <c r="H33" s="14"/>
      <c r="I33" s="14"/>
      <c r="J33" s="21"/>
    </row>
    <row r="34" spans="1:10" ht="19.5" customHeight="1">
      <c r="A34" s="68" t="s">
        <v>12</v>
      </c>
      <c r="B34" s="68" t="s">
        <v>22</v>
      </c>
      <c r="C34" s="68"/>
      <c r="D34" s="68" t="s">
        <v>27</v>
      </c>
      <c r="E34" s="68"/>
      <c r="F34" s="68"/>
      <c r="G34" s="14"/>
      <c r="H34" s="14"/>
      <c r="I34" s="14"/>
      <c r="J34" s="21"/>
    </row>
    <row r="35" spans="1:9" ht="14.25" customHeight="1">
      <c r="A35" s="68"/>
      <c r="B35" s="78" t="s">
        <v>7</v>
      </c>
      <c r="C35" s="78" t="s">
        <v>8</v>
      </c>
      <c r="D35" s="78" t="s">
        <v>9</v>
      </c>
      <c r="E35" s="78" t="s">
        <v>10</v>
      </c>
      <c r="F35" s="78" t="s">
        <v>11</v>
      </c>
      <c r="G35" s="15"/>
      <c r="H35" s="14"/>
      <c r="I35" s="14"/>
    </row>
    <row r="36" spans="1:10" ht="17.25" customHeight="1">
      <c r="A36" s="31" t="s">
        <v>17</v>
      </c>
      <c r="B36" s="31"/>
      <c r="C36" s="41">
        <f>SUM(B37:B38)</f>
        <v>210574.7</v>
      </c>
      <c r="D36" s="41">
        <f>(C36/C58)*100</f>
        <v>8.041380615998243</v>
      </c>
      <c r="E36" s="41">
        <f>(C36/B59)*100</f>
        <v>6.919499156687406</v>
      </c>
      <c r="F36" s="41">
        <f>(C36/C19)*100</f>
        <v>5.28846437470217</v>
      </c>
      <c r="G36" s="14"/>
      <c r="H36" s="14"/>
      <c r="I36" s="14"/>
      <c r="J36" s="21"/>
    </row>
    <row r="37" spans="1:9" ht="15" customHeight="1">
      <c r="A37" s="84" t="s">
        <v>47</v>
      </c>
      <c r="B37" s="91">
        <v>200000</v>
      </c>
      <c r="C37" s="92"/>
      <c r="D37" s="93"/>
      <c r="E37" s="93"/>
      <c r="F37" s="93"/>
      <c r="G37" s="14"/>
      <c r="H37" s="14"/>
      <c r="I37" s="14"/>
    </row>
    <row r="38" spans="1:9" ht="15" customHeight="1">
      <c r="A38" s="84" t="s">
        <v>44</v>
      </c>
      <c r="B38" s="91">
        <v>10574.7</v>
      </c>
      <c r="C38" s="92"/>
      <c r="D38" s="93"/>
      <c r="E38" s="93"/>
      <c r="F38" s="93"/>
      <c r="G38" s="14"/>
      <c r="H38" s="22"/>
      <c r="I38" s="16"/>
    </row>
    <row r="39" spans="1:10" ht="17.25" customHeight="1">
      <c r="A39" s="31" t="s">
        <v>49</v>
      </c>
      <c r="B39" s="42"/>
      <c r="C39" s="43">
        <f>SUM(B40:B41)</f>
        <v>309198.19</v>
      </c>
      <c r="D39" s="43">
        <f>(C39/C58)*100</f>
        <v>11.8075928949097</v>
      </c>
      <c r="E39" s="43">
        <f>(C39/B59)*100</f>
        <v>10.160273836098414</v>
      </c>
      <c r="F39" s="43">
        <f>(C39/C19)*100</f>
        <v>7.765337490863777</v>
      </c>
      <c r="G39" s="14"/>
      <c r="H39" s="14"/>
      <c r="I39" s="14"/>
      <c r="J39" s="21"/>
    </row>
    <row r="40" spans="1:9" ht="15" customHeight="1">
      <c r="A40" s="84" t="s">
        <v>47</v>
      </c>
      <c r="B40" s="91">
        <v>300000</v>
      </c>
      <c r="C40" s="92"/>
      <c r="D40" s="93"/>
      <c r="E40" s="93"/>
      <c r="F40" s="93"/>
      <c r="G40" s="14"/>
      <c r="H40" s="14"/>
      <c r="I40" s="14"/>
    </row>
    <row r="41" spans="1:9" ht="15" customHeight="1">
      <c r="A41" s="84" t="s">
        <v>44</v>
      </c>
      <c r="B41" s="91">
        <v>9198.19</v>
      </c>
      <c r="C41" s="92"/>
      <c r="D41" s="93"/>
      <c r="E41" s="93"/>
      <c r="F41" s="93"/>
      <c r="G41" s="14"/>
      <c r="H41" s="14"/>
      <c r="I41" s="14"/>
    </row>
    <row r="42" spans="1:9" ht="17.25" customHeight="1">
      <c r="A42" s="31" t="s">
        <v>13</v>
      </c>
      <c r="B42" s="42"/>
      <c r="C42" s="43">
        <f>SUM(B43:B44)</f>
        <v>469846.6</v>
      </c>
      <c r="D42" s="43">
        <f>(C42/C58)*100</f>
        <v>17.942399261319995</v>
      </c>
      <c r="E42" s="43">
        <f>(C42/B59)*100</f>
        <v>15.439191662020388</v>
      </c>
      <c r="F42" s="43">
        <f>(C42/C19)*100</f>
        <v>11.799931357731676</v>
      </c>
      <c r="G42" s="14"/>
      <c r="H42" s="14"/>
      <c r="I42" s="14"/>
    </row>
    <row r="43" spans="1:10" ht="15" customHeight="1">
      <c r="A43" s="84" t="s">
        <v>46</v>
      </c>
      <c r="B43" s="91">
        <v>469846.6</v>
      </c>
      <c r="C43" s="92"/>
      <c r="D43" s="93"/>
      <c r="E43" s="93"/>
      <c r="F43" s="93"/>
      <c r="G43" s="14"/>
      <c r="H43" s="14"/>
      <c r="I43" s="14"/>
      <c r="J43" s="21"/>
    </row>
    <row r="44" spans="1:9" ht="15" customHeight="1">
      <c r="A44" s="84" t="s">
        <v>44</v>
      </c>
      <c r="B44" s="91"/>
      <c r="C44" s="92"/>
      <c r="D44" s="93"/>
      <c r="E44" s="93"/>
      <c r="F44" s="93"/>
      <c r="G44" s="39"/>
      <c r="H44" s="14"/>
      <c r="I44" s="14"/>
    </row>
    <row r="45" spans="1:9" ht="17.25" customHeight="1">
      <c r="A45" s="31" t="s">
        <v>14</v>
      </c>
      <c r="B45" s="42"/>
      <c r="C45" s="43">
        <f>SUM(B46:B47)</f>
        <v>640000</v>
      </c>
      <c r="D45" s="43">
        <f>(C45/C58)*100</f>
        <v>24.44018010824128</v>
      </c>
      <c r="E45" s="43">
        <f>(C45/B59)*100</f>
        <v>21.030444114511095</v>
      </c>
      <c r="F45" s="43">
        <f>(C45/C19)*100</f>
        <v>16.07323766724772</v>
      </c>
      <c r="G45" s="15"/>
      <c r="H45" s="14"/>
      <c r="I45" s="14"/>
    </row>
    <row r="46" spans="1:9" ht="15" customHeight="1">
      <c r="A46" s="84" t="s">
        <v>45</v>
      </c>
      <c r="B46" s="91">
        <v>640000</v>
      </c>
      <c r="C46" s="92"/>
      <c r="D46" s="93"/>
      <c r="E46" s="93"/>
      <c r="F46" s="93"/>
      <c r="G46" s="14"/>
      <c r="H46" s="14"/>
      <c r="I46" s="14"/>
    </row>
    <row r="47" spans="1:7" ht="15" customHeight="1">
      <c r="A47" s="84" t="s">
        <v>44</v>
      </c>
      <c r="B47" s="91"/>
      <c r="C47" s="92"/>
      <c r="D47" s="93"/>
      <c r="E47" s="93"/>
      <c r="F47" s="93"/>
      <c r="G47" s="13"/>
    </row>
    <row r="48" spans="1:7" ht="17.25" customHeight="1">
      <c r="A48" s="31" t="s">
        <v>15</v>
      </c>
      <c r="B48" s="42"/>
      <c r="C48" s="43">
        <v>300000</v>
      </c>
      <c r="D48" s="43">
        <f>(C48/C58)*100</f>
        <v>11.4563344257381</v>
      </c>
      <c r="E48" s="43">
        <f>(C48/B59)*100</f>
        <v>9.858020678677077</v>
      </c>
      <c r="F48" s="43">
        <v>7.54</v>
      </c>
      <c r="G48" s="13"/>
    </row>
    <row r="49" spans="1:7" ht="17.25" customHeight="1">
      <c r="A49" s="31" t="s">
        <v>48</v>
      </c>
      <c r="B49" s="42"/>
      <c r="C49" s="43">
        <f>110000+38691</f>
        <v>148691</v>
      </c>
      <c r="D49" s="43">
        <f>(C49/C58)*100</f>
        <v>5.678179406991413</v>
      </c>
      <c r="E49" s="43">
        <f>(C49/B59)*100</f>
        <v>4.885996509110577</v>
      </c>
      <c r="F49" s="43">
        <f>(C49/C19)*100</f>
        <v>3.7342902843448917</v>
      </c>
      <c r="G49" s="14"/>
    </row>
    <row r="50" spans="1:7" ht="17.25" customHeight="1">
      <c r="A50" s="31" t="s">
        <v>16</v>
      </c>
      <c r="B50" s="42"/>
      <c r="C50" s="43">
        <f>SUM(B51:B57)</f>
        <v>540328.15</v>
      </c>
      <c r="D50" s="43">
        <f>(C50/C58)*100</f>
        <v>20.633933286801266</v>
      </c>
      <c r="E50" s="43">
        <v>17.75</v>
      </c>
      <c r="F50" s="43">
        <f>(C50/C19)*100</f>
        <v>13.570035583209808</v>
      </c>
      <c r="G50" s="14"/>
    </row>
    <row r="51" spans="1:7" ht="15" customHeight="1">
      <c r="A51" s="84" t="s">
        <v>40</v>
      </c>
      <c r="B51" s="91">
        <v>80000</v>
      </c>
      <c r="C51" s="92"/>
      <c r="D51" s="93"/>
      <c r="E51" s="93"/>
      <c r="F51" s="93"/>
      <c r="G51" s="14"/>
    </row>
    <row r="52" spans="1:7" ht="15" customHeight="1">
      <c r="A52" s="84" t="s">
        <v>37</v>
      </c>
      <c r="B52" s="91">
        <v>360918.8</v>
      </c>
      <c r="C52" s="92"/>
      <c r="D52" s="93"/>
      <c r="E52" s="93"/>
      <c r="F52" s="93"/>
      <c r="G52" s="14"/>
    </row>
    <row r="53" spans="1:7" ht="15" customHeight="1">
      <c r="A53" s="84" t="s">
        <v>38</v>
      </c>
      <c r="B53" s="91">
        <v>10709.95</v>
      </c>
      <c r="C53" s="92"/>
      <c r="D53" s="93"/>
      <c r="E53" s="93"/>
      <c r="F53" s="93"/>
      <c r="G53" s="14"/>
    </row>
    <row r="54" spans="1:7" ht="15" customHeight="1">
      <c r="A54" s="84" t="s">
        <v>39</v>
      </c>
      <c r="B54" s="91">
        <v>42000</v>
      </c>
      <c r="C54" s="92"/>
      <c r="D54" s="93"/>
      <c r="E54" s="93"/>
      <c r="F54" s="93"/>
      <c r="G54" s="14"/>
    </row>
    <row r="55" spans="1:7" ht="15" customHeight="1">
      <c r="A55" s="84" t="s">
        <v>41</v>
      </c>
      <c r="B55" s="91">
        <v>21500</v>
      </c>
      <c r="C55" s="92"/>
      <c r="D55" s="93"/>
      <c r="E55" s="93"/>
      <c r="F55" s="93"/>
      <c r="G55" s="14"/>
    </row>
    <row r="56" spans="1:7" ht="15" customHeight="1">
      <c r="A56" s="84" t="s">
        <v>42</v>
      </c>
      <c r="B56" s="91">
        <v>20000</v>
      </c>
      <c r="C56" s="92"/>
      <c r="D56" s="93"/>
      <c r="E56" s="93"/>
      <c r="F56" s="93"/>
      <c r="G56" s="14"/>
    </row>
    <row r="57" spans="1:7" ht="15" customHeight="1">
      <c r="A57" s="84" t="s">
        <v>43</v>
      </c>
      <c r="B57" s="91">
        <v>5199.4</v>
      </c>
      <c r="C57" s="92"/>
      <c r="D57" s="93"/>
      <c r="E57" s="93"/>
      <c r="F57" s="93"/>
      <c r="G57" s="14"/>
    </row>
    <row r="58" spans="1:7" ht="15" customHeight="1">
      <c r="A58" s="85"/>
      <c r="B58" s="86"/>
      <c r="C58" s="87">
        <f>SUM(C36:C56)</f>
        <v>2618638.64</v>
      </c>
      <c r="D58" s="88">
        <f>SUM(D36,D39,D42,D45,D48:D50)</f>
        <v>100</v>
      </c>
      <c r="E58" s="88">
        <f>C58/B59*100</f>
        <v>86.04864621034272</v>
      </c>
      <c r="F58" s="88">
        <f>C58/C19*100</f>
        <v>65.76562691462242</v>
      </c>
      <c r="G58" s="17"/>
    </row>
    <row r="59" spans="1:7" ht="15" customHeight="1">
      <c r="A59" s="37" t="s">
        <v>28</v>
      </c>
      <c r="B59" s="53">
        <f>SUM(C32,C58)</f>
        <v>3043207.25</v>
      </c>
      <c r="C59" s="53"/>
      <c r="D59" s="38"/>
      <c r="E59" s="38">
        <v>100</v>
      </c>
      <c r="F59" s="38">
        <f>B59/C19*100</f>
        <v>76.42842718740836</v>
      </c>
      <c r="G59" s="17"/>
    </row>
    <row r="60" spans="1:6" ht="18">
      <c r="A60" s="54" t="s">
        <v>33</v>
      </c>
      <c r="B60" s="55"/>
      <c r="C60" s="44">
        <f>C19-B59</f>
        <v>938566.7599999998</v>
      </c>
      <c r="D60" s="40"/>
      <c r="E60" s="52">
        <v>23.57</v>
      </c>
      <c r="F60" s="52"/>
    </row>
    <row r="61" spans="1:6" ht="18">
      <c r="A61" s="54" t="s">
        <v>32</v>
      </c>
      <c r="B61" s="55"/>
      <c r="C61" s="44">
        <f>C12+C60</f>
        <v>2976182.8499999996</v>
      </c>
      <c r="D61" s="40"/>
      <c r="E61" s="51"/>
      <c r="F61" s="51"/>
    </row>
    <row r="62" spans="1:2" ht="14.25">
      <c r="A62" s="25"/>
      <c r="B62" s="25"/>
    </row>
    <row r="63" spans="1:6" ht="14.25">
      <c r="A63" s="59" t="s">
        <v>34</v>
      </c>
      <c r="B63" s="59"/>
      <c r="C63" s="59"/>
      <c r="D63" s="59"/>
      <c r="E63" s="59"/>
      <c r="F63" s="59"/>
    </row>
    <row r="64" ht="14.25">
      <c r="C64" s="20"/>
    </row>
  </sheetData>
  <sheetProtection/>
  <mergeCells count="55">
    <mergeCell ref="E8:F8"/>
    <mergeCell ref="A8:B8"/>
    <mergeCell ref="A16:B16"/>
    <mergeCell ref="C16:D16"/>
    <mergeCell ref="E15:F15"/>
    <mergeCell ref="E16:F16"/>
    <mergeCell ref="A22:F22"/>
    <mergeCell ref="A3:F3"/>
    <mergeCell ref="A5:F5"/>
    <mergeCell ref="A4:F4"/>
    <mergeCell ref="A21:F21"/>
    <mergeCell ref="A6:F6"/>
    <mergeCell ref="A7:F7"/>
    <mergeCell ref="A14:F14"/>
    <mergeCell ref="A15:B15"/>
    <mergeCell ref="C15:D15"/>
    <mergeCell ref="E18:F18"/>
    <mergeCell ref="B23:C23"/>
    <mergeCell ref="A23:A24"/>
    <mergeCell ref="D23:F23"/>
    <mergeCell ref="C19:D19"/>
    <mergeCell ref="A19:B19"/>
    <mergeCell ref="E19:F19"/>
    <mergeCell ref="A18:B18"/>
    <mergeCell ref="C18:D18"/>
    <mergeCell ref="A20:F20"/>
    <mergeCell ref="C8:D8"/>
    <mergeCell ref="A2:F2"/>
    <mergeCell ref="A1:F1"/>
    <mergeCell ref="A63:F63"/>
    <mergeCell ref="C17:D17"/>
    <mergeCell ref="A17:B17"/>
    <mergeCell ref="E17:F17"/>
    <mergeCell ref="A34:A35"/>
    <mergeCell ref="B34:C34"/>
    <mergeCell ref="D34:F34"/>
    <mergeCell ref="E9:F9"/>
    <mergeCell ref="A10:B10"/>
    <mergeCell ref="C10:D10"/>
    <mergeCell ref="E10:F10"/>
    <mergeCell ref="A9:B9"/>
    <mergeCell ref="C9:D9"/>
    <mergeCell ref="E61:F61"/>
    <mergeCell ref="E60:F60"/>
    <mergeCell ref="B59:C59"/>
    <mergeCell ref="A32:B32"/>
    <mergeCell ref="A58:B58"/>
    <mergeCell ref="A60:B60"/>
    <mergeCell ref="A61:B61"/>
    <mergeCell ref="E11:F11"/>
    <mergeCell ref="A12:B12"/>
    <mergeCell ref="C12:D12"/>
    <mergeCell ref="E12:F12"/>
    <mergeCell ref="A11:B11"/>
    <mergeCell ref="C11:D11"/>
  </mergeCells>
  <printOptions/>
  <pageMargins left="0.3937007874015748" right="0.3937007874015748" top="0.31496062992125984" bottom="0.07874015748031496" header="0.5118110236220472" footer="0.5118110236220472"/>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 Tian</dc:creator>
  <cp:keywords/>
  <dc:description/>
  <cp:lastModifiedBy>ustcif</cp:lastModifiedBy>
  <cp:lastPrinted>2011-05-20T07:58:53Z</cp:lastPrinted>
  <dcterms:created xsi:type="dcterms:W3CDTF">2011-01-25T07:29:38Z</dcterms:created>
  <dcterms:modified xsi:type="dcterms:W3CDTF">2011-05-23T06:52:05Z</dcterms:modified>
  <cp:category/>
  <cp:version/>
  <cp:contentType/>
  <cp:contentStatus/>
</cp:coreProperties>
</file>